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8. Август\Шкафы для коммерческого ЦОД\Закупочная ЦОД\"/>
    </mc:Choice>
  </mc:AlternateContent>
  <bookViews>
    <workbookView xWindow="240" yWindow="30" windowWidth="19440" windowHeight="10110"/>
  </bookViews>
  <sheets>
    <sheet name="Лист1" sheetId="1" r:id="rId1"/>
    <sheet name="XLR_NoRangeSheet" sheetId="2" state="veryHidden" r:id="rId2"/>
  </sheets>
  <definedNames>
    <definedName name="Query1">Лист1!#REF!</definedName>
    <definedName name="Query2_ADRES" hidden="1">XLR_NoRangeSheet!$C$6</definedName>
    <definedName name="Query2_EMAIL" hidden="1">XLR_NoRangeSheet!$H$6</definedName>
    <definedName name="Query2_KURATOR" hidden="1">XLR_NoRangeSheet!$F$6</definedName>
    <definedName name="Query2_NAME_LOTA" hidden="1">XLR_NoRangeSheet!$E$6</definedName>
    <definedName name="Query2_NLOTA" hidden="1">XLR_NoRangeSheet!$B$6</definedName>
    <definedName name="Query2_NOTE" hidden="1">XLR_NoRangeSheet!$J$6</definedName>
    <definedName name="Query2_NPO" hidden="1">XLR_NoRangeSheet!$I$6</definedName>
    <definedName name="Query2_SROK" hidden="1">XLR_NoRangeSheet!$K$6</definedName>
    <definedName name="Query2_TEL" hidden="1">XLR_NoRangeSheet!$G$6</definedName>
    <definedName name="Query2_USERE" hidden="1">XLR_NoRangeSheet!$N$6</definedName>
    <definedName name="Query2_USERN" hidden="1">XLR_NoRangeSheet!$L$6</definedName>
    <definedName name="Query2_USERT" hidden="1">XLR_NoRangeSheet!$M$6</definedName>
    <definedName name="Query2_VCODE" hidden="1">XLR_NoRangeSheet!$D$6</definedName>
    <definedName name="Query3">Лист1!$A$28:$M$28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J21" i="1" l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22" i="1"/>
  <c r="K22" i="1"/>
  <c r="K23" i="1" l="1"/>
  <c r="B5" i="2"/>
  <c r="K24" i="1" l="1"/>
</calcChain>
</file>

<file path=xl/sharedStrings.xml><?xml version="1.0" encoding="utf-8"?>
<sst xmlns="http://schemas.openxmlformats.org/spreadsheetml/2006/main" count="133" uniqueCount="92">
  <si>
    <t>№ п.п.</t>
  </si>
  <si>
    <t>Описание</t>
  </si>
  <si>
    <t>Адрес поставки</t>
  </si>
  <si>
    <t>Транспортировка товара:</t>
  </si>
  <si>
    <t>Особые условия</t>
  </si>
  <si>
    <t>Инициатор закупки:</t>
  </si>
  <si>
    <t>Контактное лицо по тех. Вопросам</t>
  </si>
  <si>
    <t>Транспортировка товара осуществляется железнодорожным и/или автомобильным транспортом, в объеме транзитной (вагонной) нормы или кратной транзитной (вагонной) норме за счет Поставщика.</t>
  </si>
  <si>
    <t>СПЕЦИФИКАЦИЯ</t>
  </si>
  <si>
    <t>Eд.изм</t>
  </si>
  <si>
    <t>Количество</t>
  </si>
  <si>
    <t>в т.ч. НДС</t>
  </si>
  <si>
    <t>Наименование товара</t>
  </si>
  <si>
    <t>Гарантийные обязательства</t>
  </si>
  <si>
    <t>Срок службы</t>
  </si>
  <si>
    <t>Предельная цена за единицу измерения без НДС, включая стоимость тары и доставку, рубли РФ</t>
  </si>
  <si>
    <t>Предельная сумма без НДС, включая стоимость тары и доставку, рубли РФ</t>
  </si>
  <si>
    <t>Предельная сумма в том числе НДС, включая стоимость тары и доставку, рубли РФ</t>
  </si>
  <si>
    <t>4.2, Developer  (build 122-D7)</t>
  </si>
  <si>
    <t>Query2</t>
  </si>
  <si>
    <t>г.Уфа</t>
  </si>
  <si>
    <t>Поставка бланков и открыток для телеграфного участка</t>
  </si>
  <si>
    <t>, тел. , эл.почта:</t>
  </si>
  <si>
    <t/>
  </si>
  <si>
    <t>19.10.2015</t>
  </si>
  <si>
    <t>Юмагулов Ильгам Ильдусович</t>
  </si>
  <si>
    <t>(347)221-54-32</t>
  </si>
  <si>
    <t>шт</t>
  </si>
  <si>
    <t>Требуемые сроки поставки и монтажа (сборки):</t>
  </si>
  <si>
    <t xml:space="preserve">450095, г.Уфа, ул. Российская, 19 </t>
  </si>
  <si>
    <t>Производитель</t>
  </si>
  <si>
    <t>Спуск кабельный</t>
  </si>
  <si>
    <t>Лоток кабельный</t>
  </si>
  <si>
    <t>м</t>
  </si>
  <si>
    <t>Блок распределения питания</t>
  </si>
  <si>
    <t>Всего, руб.</t>
  </si>
  <si>
    <t>Патч-панель UTP на 24 порта 1U</t>
  </si>
  <si>
    <t>Кабель SF 9/125 для помещений 24 волокна</t>
  </si>
  <si>
    <t>Кабель MMF 50/125 для помещений 24 волокна</t>
  </si>
  <si>
    <t>Кабельный органайзер в шкаф 19" 1U</t>
  </si>
  <si>
    <t>Кабельный органайзер в шкаф 19" 
- высота 1U
- тип - кольца
- материал - пластик</t>
  </si>
  <si>
    <t>Руководитель группы эксплуатации ВСК ОТИИТ Хасанов М.Р. тел.(347) 221-56-40, e-mail: marat@bashtel.ru</t>
  </si>
  <si>
    <t>Шкаф серверный</t>
  </si>
  <si>
    <t>Спуск кабельной трассы внешний плавный 90 град, ширина 300 мм. Предназначен для отвода кабеля от основной трассы и ввода в серверный шкаф</t>
  </si>
  <si>
    <t>Заглушка 19" 1U</t>
  </si>
  <si>
    <t>Заглушка 19" 2U</t>
  </si>
  <si>
    <t>Лоток кабельный перфорированный (короб) 500 х 50 мм  металлический предназначен для прокладки кабелей в местах прохождения основной трассы</t>
  </si>
  <si>
    <t>Кабель SF 9/125 негорючий для помещений 24 волокна</t>
  </si>
  <si>
    <t>Кабель MMF 50/125 негорючий для помещений 24 волокна</t>
  </si>
  <si>
    <t>Съемник для фальшпола</t>
  </si>
  <si>
    <t>Съемник для фальшпола. Для подъема, перемещения и укладки панелей фальшпола.
- количество присосок - 2
- диаметр присосок - 120 мм
- удерживаемый вес - до 60 кг
- материал - металл или пластик</t>
  </si>
  <si>
    <t>Доставка и монтаж силами и за счет Поставщика:
- установка серверных шкафов, арматуры, крепление распределителей питания, лотков и спусков;
- укладка кабеля (сетевого СКС, оптического) в кабельные лотки и шкафы, закрепление;
- заделка сетевого кабеля СКС в кроссы и монтаж кроссов;
- проделывание отверстий в существующих плитках фальшпола под ввод кабеля в шкаф.</t>
  </si>
  <si>
    <t>DKC, Россия</t>
  </si>
  <si>
    <t>7955.110</t>
  </si>
  <si>
    <t>Rittal, Германия</t>
  </si>
  <si>
    <t>Блок электрических розеток Zhuko</t>
  </si>
  <si>
    <t>Блок розеток в шкаф 19"
- высота блока розеток 1U 
- монтаж горизонтальный
- количество розеток - 5-7 евророзеток Zhuko с заземлением (DIN49440 Socket Schuko)
- подключение - розетка С13</t>
  </si>
  <si>
    <t>Hyperline, Россия</t>
  </si>
  <si>
    <t>Артикул</t>
  </si>
  <si>
    <t>Плитка фальшпола вентилляционная</t>
  </si>
  <si>
    <t>Lindner, Германия</t>
  </si>
  <si>
    <t>ITK, Россия</t>
  </si>
  <si>
    <t>компл.</t>
  </si>
  <si>
    <t>Набор закладных гаек и винтов</t>
  </si>
  <si>
    <t>-</t>
  </si>
  <si>
    <t>Работы по монтажу</t>
  </si>
  <si>
    <t>- установка серверных шкафов, арматуры, крепление распределителей питания, лотков и спусков;
- укладка кабеля (сетевого СКС, оптического) в кабельные лотки и шкафы, закрепление;
- заделка сетевого кабеля СКС в кроссы и монтаж кроссов;
- проделывание отверстий в существующих плитках фальшпола под ввод кабеля в шкаф.</t>
  </si>
  <si>
    <t>РАЗДЕЛ IV. Техническое задание Документации о закупке</t>
  </si>
  <si>
    <t xml:space="preserve">LS05-46U61-PPC
</t>
  </si>
  <si>
    <t>12</t>
  </si>
  <si>
    <t>3</t>
  </si>
  <si>
    <t>14</t>
  </si>
  <si>
    <t>24</t>
  </si>
  <si>
    <t>6</t>
  </si>
  <si>
    <t>VENTEC 
S 38 R 38 x M</t>
  </si>
  <si>
    <t xml:space="preserve">Плитка фальшпола вентиляционная для подвода холодного воздуха к серверным шкафам                                - материал изготовления стальной гальванизированный каркас
- размер 60 х 60 см
- толщина 38 мм
- перфорация 38%
- диаметр отверстий 12 мм
- класс нагрузки 3 kH (DIN EN 12825)
- класс огнестойкости А1 (DIN 4102)
- покрытие линолеум серого цвета    </t>
  </si>
  <si>
    <t>Патч-панель UTP на 24 порта 1U для монтажа в стойку 19", цвет черный, соответствие международным стандартам UL1863, ISO/IEC 11801:2002, TIA/EIA-568-B, тип модулей Krone, Dual, материал контактов бронза с позолотой, контактное сопротивление 20 мОм, сопротивление изоляции 500 МОм</t>
  </si>
  <si>
    <t>Кросс оптический на 48 волокон 24 порта LC duplex 1U в сборе</t>
  </si>
  <si>
    <t>Оптический распределительный кросс в сборе (панели для оптических адаптеров, Cплайс-кассеты с крышками, комплекты для защиты сварки, проходные адаптеры LC-LC (SM/MM) UPC (Duplex), оптические пигтеилы (MM) 50/125 (OM3) LC/UPC LSZH, оптические пигтеилы (SM) 9/125 (OS2) LC/UPC LSZH) ):
- количество портов - 12 (MM)
- количество портов - 12 (SM)
- тип портов - LC duplex</t>
  </si>
  <si>
    <t>70</t>
  </si>
  <si>
    <t>2</t>
  </si>
  <si>
    <t>Набор винтов-гаек для крепления на 19` профиль (шайба + гайка + винт, 10 шт)</t>
  </si>
  <si>
    <t>10</t>
  </si>
  <si>
    <t>Заглушка 19" 1U, Материал листовая сталь 1,2 мм, цвет черный (порошковая окраска)</t>
  </si>
  <si>
    <t>20</t>
  </si>
  <si>
    <t>Заглушка 19" 2U, Материал листовая сталь 1,2 мм, цвет черный (порошковая окраска)</t>
  </si>
  <si>
    <t>Предельная стоимость лота составляет 1 826 049,72 руб., в том числе НДС - 278 549,96 руб.</t>
  </si>
  <si>
    <t xml:space="preserve">Поставка оборудования – в течение 30 календарных дней с даты заключения договора
Монтаж оборудования – в течение 5 календарных дней с момента поставки
</t>
  </si>
  <si>
    <t>Предоставление гарантии на товар (включая все его составные части) на срок не менее 24 месяцев, на выполненные работы - не менее 12 месяцев с момента подписания Акта выполненных работ.</t>
  </si>
  <si>
    <t>Шкаф серверный 19"
- Шкафы должны быть выполнены в соответствии с ГОСТ 32127-2013 и ГОСТ IEC 60950-1-2014. 
- ширина 600 мм
- глубина 1000 мм
- высота 2140 мм
- Тип конструкции - разборная;
- Статическая нагрузка до 1200 кг;
- Возможность установки шкафов в ряд;
- Полезная глубина - 900 мм;
- монтажное пространство 46U, 
- Монтажные профили G-образные, оцинкованная сталь;
- Регулируемые по глубине направляющие с шагом регулировки 25 мм;
- Монтажные профили имеют цифровую маркировку и насечки высоты;
- Материал направляющих - оцинкованная сталь 2 мм 
- цвет RAL 9005 (черный);
- сплошные боковые стенки,
- Боковые стенки оснащены замками
- Фронтальная дверь - плоская, перфорация не менее 80% с возможностью установки как с правой так и с левой стороны;
- Угол открытия двери 120 град.;
- Задняя дверь - перфорация не менее 80%;
- Покрытие порошково-полимерная окраска с фосфатированием;
- Материал изготовления - холоднокатаная сталь;
- шкаф без днища, 
- регулировка положения шкафа по высоте;
- Возможность одновременной установки как на регулируемые ножки так и на ролики;
- Регулируемые опоры и комплект заземления;
- сплошная крыша с кабельным вводом у задней двери;
- Наличие щеточного ввода;
- Возможность установки вентиляторных модулей в крыше
- Ввод кабелей как в крыше так и в основании шкафа;
- Наличие креплений для лотков на крыше с расстоянием 500 мм;
- место для крепления вертикальных распределителей питания у задней двери;
- Комплект монтажного крепежа 
- Доступ в шкаф с 4-х сторон;
- Все токопроводящие части объеденены в единый заземляющий контур;
- Степень защиты IP20; - Срок службы 25 лет.</t>
  </si>
  <si>
    <t>Блок распределения питания с автоматом для установки  в серверный шкаф 19"
- розетки С13, количество 16-24 шт
- розетки С19, количество 4-8 шт
- количество групп розеток - 2
- количество автоматов защиты - 2
- ток защиты автоматов - 2x16А
- монтаж вертикальный в шкаф
- подключение вилка  IEC60309 plug (32A 2P+E)                                                                                                                                                                                    - соответствие стандарту EN 60 950-1                                                                                                                                                                                                           - распределяемая мощность от 3,7 кВт до 22 кВт                                                                                                                                                                                 - ширина: 44 мм        - глубина: 62 мм       - длина: 970 мм                                                                                                                                                                    - Рабочая температура: +0°C...+45°C     - Температура хранения: -25°C...+70°C                                                                                                             - Влажность воздуха (без конденсации): 10 % - 95 %                                                                                                                                                                                      - Материал: алюминий анодированный                                                                                                                                                                                                           - Степень защиты IP20</t>
  </si>
  <si>
    <t>не менее 25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</si>
</sst>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&quot;See Note &quot;\ #"/>
    <numFmt numFmtId="167" formatCode="#,##0.00000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ourier"/>
      <family val="1"/>
      <charset val="204"/>
    </font>
    <font>
      <sz val="8"/>
      <name val="Helv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">
    <xf numFmtId="0" fontId="0" fillId="0" borderId="0"/>
    <xf numFmtId="0" fontId="1" fillId="0" borderId="0"/>
    <xf numFmtId="0" fontId="5" fillId="0" borderId="10" applyNumberFormat="0" applyFill="0" applyProtection="0">
      <alignment horizontal="center" vertical="center" wrapText="1"/>
    </xf>
    <xf numFmtId="0" fontId="9" fillId="0" borderId="0"/>
    <xf numFmtId="165" fontId="10" fillId="0" borderId="0">
      <alignment horizontal="left"/>
    </xf>
    <xf numFmtId="0" fontId="1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3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quotePrefix="1"/>
    <xf numFmtId="49" fontId="0" fillId="0" borderId="0" xfId="0" applyNumberFormat="1"/>
    <xf numFmtId="0" fontId="6" fillId="0" borderId="10" xfId="2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6" fillId="0" borderId="0" xfId="2" applyFont="1" applyFill="1" applyBorder="1" applyAlignment="1" applyProtection="1">
      <alignment horizontal="left" vertical="top" wrapText="1"/>
    </xf>
    <xf numFmtId="49" fontId="0" fillId="0" borderId="3" xfId="0" applyNumberFormat="1" applyBorder="1" applyAlignment="1">
      <alignment horizontal="center" vertical="top"/>
    </xf>
    <xf numFmtId="164" fontId="0" fillId="0" borderId="3" xfId="0" applyNumberForma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0" xfId="2" applyFont="1" applyFill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center" vertical="top" wrapText="1"/>
    </xf>
    <xf numFmtId="167" fontId="0" fillId="0" borderId="0" xfId="0" applyNumberFormat="1" applyBorder="1" applyAlignment="1">
      <alignment vertical="top" wrapText="1"/>
    </xf>
    <xf numFmtId="0" fontId="7" fillId="0" borderId="1" xfId="0" quotePrefix="1" applyFont="1" applyBorder="1" applyAlignment="1">
      <alignment vertical="top" wrapText="1"/>
    </xf>
    <xf numFmtId="4" fontId="0" fillId="0" borderId="0" xfId="0" applyNumberFormat="1"/>
    <xf numFmtId="164" fontId="0" fillId="0" borderId="0" xfId="0" applyNumberFormat="1"/>
    <xf numFmtId="0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49" fontId="0" fillId="0" borderId="1" xfId="0" applyNumberFormat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</cellXfs>
  <cellStyles count="6">
    <cellStyle name="Normal_CUSTP&amp;LM" xfId="3"/>
    <cellStyle name="Unit" xfId="4"/>
    <cellStyle name="xx_data" xfId="2"/>
    <cellStyle name="Обычный" xfId="0" builtinId="0"/>
    <cellStyle name="Обычный 2" xfId="1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36"/>
  <sheetViews>
    <sheetView tabSelected="1" zoomScaleNormal="100" workbookViewId="0">
      <pane ySplit="6" topLeftCell="A18" activePane="bottomLeft" state="frozen"/>
      <selection pane="bottomLeft" activeCell="E29" sqref="E29:L29"/>
    </sheetView>
  </sheetViews>
  <sheetFormatPr defaultRowHeight="15" x14ac:dyDescent="0.25"/>
  <cols>
    <col min="1" max="1" width="0.85546875" customWidth="1"/>
    <col min="2" max="2" width="6.140625" customWidth="1"/>
    <col min="3" max="3" width="11.42578125" style="31" customWidth="1"/>
    <col min="4" max="4" width="17.85546875" customWidth="1"/>
    <col min="5" max="5" width="10.85546875" style="31" customWidth="1"/>
    <col min="6" max="6" width="83.5703125" customWidth="1"/>
    <col min="9" max="9" width="17.85546875" customWidth="1"/>
    <col min="10" max="10" width="16.85546875" customWidth="1"/>
    <col min="11" max="11" width="17.7109375" customWidth="1"/>
    <col min="12" max="12" width="18.7109375" customWidth="1"/>
    <col min="13" max="13" width="3.28515625" customWidth="1"/>
    <col min="14" max="14" width="11.7109375" bestFit="1" customWidth="1"/>
    <col min="15" max="15" width="11.42578125" bestFit="1" customWidth="1"/>
    <col min="16" max="16" width="10" bestFit="1" customWidth="1"/>
  </cols>
  <sheetData>
    <row r="1" spans="2:18" x14ac:dyDescent="0.25">
      <c r="I1" s="61" t="s">
        <v>67</v>
      </c>
      <c r="J1" s="62"/>
      <c r="K1" s="62"/>
      <c r="L1" s="62"/>
    </row>
    <row r="2" spans="2:18" x14ac:dyDescent="0.25">
      <c r="B2" s="45" t="s">
        <v>8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8" x14ac:dyDescent="0.25">
      <c r="D3" s="6"/>
      <c r="E3" s="29"/>
      <c r="F3" s="9"/>
      <c r="M3" s="5"/>
    </row>
    <row r="4" spans="2:18" x14ac:dyDescent="0.25">
      <c r="B4" s="46" t="s">
        <v>0</v>
      </c>
      <c r="C4" s="63" t="s">
        <v>58</v>
      </c>
      <c r="D4" s="46" t="s">
        <v>12</v>
      </c>
      <c r="E4" s="63" t="s">
        <v>30</v>
      </c>
      <c r="F4" s="46" t="s">
        <v>1</v>
      </c>
      <c r="G4" s="46" t="s">
        <v>9</v>
      </c>
      <c r="H4" s="46" t="s">
        <v>10</v>
      </c>
      <c r="I4" s="49" t="s">
        <v>15</v>
      </c>
      <c r="J4" s="47" t="s">
        <v>16</v>
      </c>
      <c r="K4" s="44" t="s">
        <v>17</v>
      </c>
      <c r="L4" s="46" t="s">
        <v>2</v>
      </c>
      <c r="M4" s="5"/>
    </row>
    <row r="5" spans="2:18" s="4" customFormat="1" ht="48.75" customHeight="1" x14ac:dyDescent="0.25">
      <c r="B5" s="46"/>
      <c r="C5" s="64"/>
      <c r="D5" s="46"/>
      <c r="E5" s="64"/>
      <c r="F5" s="46"/>
      <c r="G5" s="46"/>
      <c r="H5" s="46"/>
      <c r="I5" s="50"/>
      <c r="J5" s="48"/>
      <c r="K5" s="44"/>
      <c r="L5" s="46"/>
    </row>
    <row r="6" spans="2:18" x14ac:dyDescent="0.25">
      <c r="B6" s="1">
        <v>1</v>
      </c>
      <c r="C6" s="34">
        <v>2</v>
      </c>
      <c r="D6" s="17">
        <v>3</v>
      </c>
      <c r="E6" s="28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</row>
    <row r="7" spans="2:18" s="8" customFormat="1" ht="409.5" customHeight="1" x14ac:dyDescent="0.25">
      <c r="B7" s="7">
        <v>1</v>
      </c>
      <c r="C7" s="36" t="s">
        <v>68</v>
      </c>
      <c r="D7" s="16" t="s">
        <v>42</v>
      </c>
      <c r="E7" s="32" t="s">
        <v>61</v>
      </c>
      <c r="F7" s="30" t="s">
        <v>89</v>
      </c>
      <c r="G7" s="7" t="s">
        <v>27</v>
      </c>
      <c r="H7" s="66" t="s">
        <v>69</v>
      </c>
      <c r="I7" s="18">
        <v>53548.500000000007</v>
      </c>
      <c r="J7" s="18">
        <f>I7*H7</f>
        <v>642582.00000000012</v>
      </c>
      <c r="K7" s="67">
        <f>J7*1.18</f>
        <v>758246.76000000013</v>
      </c>
      <c r="L7" s="2" t="s">
        <v>29</v>
      </c>
      <c r="O7" s="40"/>
      <c r="P7" s="15"/>
      <c r="Q7" s="15"/>
      <c r="R7" s="15"/>
    </row>
    <row r="8" spans="2:18" s="8" customFormat="1" ht="30" x14ac:dyDescent="0.25">
      <c r="B8" s="7">
        <v>2</v>
      </c>
      <c r="C8" s="36">
        <v>35267</v>
      </c>
      <c r="D8" s="16" t="s">
        <v>32</v>
      </c>
      <c r="E8" s="32" t="s">
        <v>52</v>
      </c>
      <c r="F8" s="30" t="s">
        <v>46</v>
      </c>
      <c r="G8" s="7" t="s">
        <v>33</v>
      </c>
      <c r="H8" s="66" t="s">
        <v>70</v>
      </c>
      <c r="I8" s="18">
        <v>1104.4166666666667</v>
      </c>
      <c r="J8" s="18">
        <f t="shared" ref="J8:J21" si="0">I8*H8</f>
        <v>3313.25</v>
      </c>
      <c r="K8" s="67">
        <f t="shared" ref="K8:K21" si="1">J8*1.18</f>
        <v>3909.6349999999998</v>
      </c>
      <c r="L8" s="2" t="s">
        <v>29</v>
      </c>
      <c r="O8" s="40"/>
      <c r="P8" s="15"/>
      <c r="R8" s="15"/>
    </row>
    <row r="9" spans="2:18" s="8" customFormat="1" ht="33.75" x14ac:dyDescent="0.25">
      <c r="B9" s="7">
        <v>3</v>
      </c>
      <c r="C9" s="36">
        <v>36785</v>
      </c>
      <c r="D9" s="16" t="s">
        <v>31</v>
      </c>
      <c r="E9" s="32" t="s">
        <v>52</v>
      </c>
      <c r="F9" s="30" t="s">
        <v>43</v>
      </c>
      <c r="G9" s="7" t="s">
        <v>27</v>
      </c>
      <c r="H9" s="68" t="s">
        <v>71</v>
      </c>
      <c r="I9" s="18">
        <v>1156</v>
      </c>
      <c r="J9" s="18">
        <f t="shared" si="0"/>
        <v>16184</v>
      </c>
      <c r="K9" s="67">
        <f t="shared" si="1"/>
        <v>19097.12</v>
      </c>
      <c r="L9" s="2" t="s">
        <v>29</v>
      </c>
      <c r="O9" s="40"/>
      <c r="P9" s="15"/>
      <c r="R9" s="15"/>
    </row>
    <row r="10" spans="2:18" s="8" customFormat="1" ht="172.5" customHeight="1" x14ac:dyDescent="0.25">
      <c r="B10" s="7">
        <v>4</v>
      </c>
      <c r="C10" s="36" t="s">
        <v>53</v>
      </c>
      <c r="D10" s="16" t="s">
        <v>34</v>
      </c>
      <c r="E10" s="32" t="s">
        <v>54</v>
      </c>
      <c r="F10" s="30" t="s">
        <v>90</v>
      </c>
      <c r="G10" s="7" t="s">
        <v>27</v>
      </c>
      <c r="H10" s="66" t="s">
        <v>72</v>
      </c>
      <c r="I10" s="18">
        <v>15613</v>
      </c>
      <c r="J10" s="18">
        <f t="shared" si="0"/>
        <v>374712</v>
      </c>
      <c r="K10" s="67">
        <f t="shared" si="1"/>
        <v>442160.16</v>
      </c>
      <c r="L10" s="2" t="s">
        <v>29</v>
      </c>
      <c r="O10" s="40"/>
      <c r="P10" s="15"/>
      <c r="R10" s="15"/>
    </row>
    <row r="11" spans="2:18" s="8" customFormat="1" ht="67.5" x14ac:dyDescent="0.25">
      <c r="B11" s="7">
        <v>5</v>
      </c>
      <c r="C11" s="36">
        <v>255002</v>
      </c>
      <c r="D11" s="16" t="s">
        <v>55</v>
      </c>
      <c r="E11" s="32" t="s">
        <v>57</v>
      </c>
      <c r="F11" s="30" t="s">
        <v>56</v>
      </c>
      <c r="G11" s="7" t="s">
        <v>27</v>
      </c>
      <c r="H11" s="66" t="s">
        <v>73</v>
      </c>
      <c r="I11" s="18">
        <v>1424.75</v>
      </c>
      <c r="J11" s="18">
        <f t="shared" si="0"/>
        <v>8548.5</v>
      </c>
      <c r="K11" s="67">
        <f t="shared" si="1"/>
        <v>10087.23</v>
      </c>
      <c r="L11" s="2" t="s">
        <v>29</v>
      </c>
      <c r="O11" s="40"/>
      <c r="P11" s="15"/>
      <c r="R11" s="15"/>
    </row>
    <row r="12" spans="2:18" s="8" customFormat="1" ht="105.75" customHeight="1" x14ac:dyDescent="0.25">
      <c r="B12" s="7">
        <v>6</v>
      </c>
      <c r="C12" s="36" t="s">
        <v>74</v>
      </c>
      <c r="D12" s="20" t="s">
        <v>59</v>
      </c>
      <c r="E12" s="32" t="s">
        <v>60</v>
      </c>
      <c r="F12" s="30" t="s">
        <v>75</v>
      </c>
      <c r="G12" s="7" t="s">
        <v>27</v>
      </c>
      <c r="H12" s="68" t="s">
        <v>71</v>
      </c>
      <c r="I12" s="18">
        <v>9278</v>
      </c>
      <c r="J12" s="18">
        <f t="shared" si="0"/>
        <v>129892</v>
      </c>
      <c r="K12" s="67">
        <f t="shared" si="1"/>
        <v>153272.56</v>
      </c>
      <c r="L12" s="2" t="s">
        <v>29</v>
      </c>
      <c r="O12" s="40"/>
      <c r="P12" s="15"/>
      <c r="R12" s="15"/>
    </row>
    <row r="13" spans="2:18" s="8" customFormat="1" ht="44.25" customHeight="1" x14ac:dyDescent="0.25">
      <c r="B13" s="7">
        <v>7</v>
      </c>
      <c r="C13" s="36"/>
      <c r="D13" s="2" t="s">
        <v>36</v>
      </c>
      <c r="E13" s="32"/>
      <c r="F13" s="30" t="s">
        <v>76</v>
      </c>
      <c r="G13" s="7" t="s">
        <v>27</v>
      </c>
      <c r="H13" s="66" t="s">
        <v>72</v>
      </c>
      <c r="I13" s="18">
        <v>700</v>
      </c>
      <c r="J13" s="18">
        <f t="shared" si="0"/>
        <v>16800</v>
      </c>
      <c r="K13" s="67">
        <f t="shared" si="1"/>
        <v>19824</v>
      </c>
      <c r="L13" s="2" t="s">
        <v>29</v>
      </c>
      <c r="O13" s="40"/>
      <c r="P13" s="15"/>
      <c r="R13" s="15"/>
    </row>
    <row r="14" spans="2:18" s="8" customFormat="1" ht="78" customHeight="1" x14ac:dyDescent="0.25">
      <c r="B14" s="7">
        <v>8</v>
      </c>
      <c r="C14" s="36"/>
      <c r="D14" s="2" t="s">
        <v>77</v>
      </c>
      <c r="E14" s="32"/>
      <c r="F14" s="30" t="s">
        <v>78</v>
      </c>
      <c r="G14" s="7" t="s">
        <v>27</v>
      </c>
      <c r="H14" s="66" t="s">
        <v>72</v>
      </c>
      <c r="I14" s="18">
        <v>9017.9599999999991</v>
      </c>
      <c r="J14" s="18">
        <f t="shared" si="0"/>
        <v>216431.03999999998</v>
      </c>
      <c r="K14" s="67">
        <f t="shared" si="1"/>
        <v>255388.62719999996</v>
      </c>
      <c r="L14" s="2" t="s">
        <v>29</v>
      </c>
      <c r="O14" s="40"/>
      <c r="P14" s="15"/>
      <c r="R14" s="15"/>
    </row>
    <row r="15" spans="2:18" s="8" customFormat="1" ht="45" x14ac:dyDescent="0.25">
      <c r="B15" s="7">
        <v>9</v>
      </c>
      <c r="C15" s="36"/>
      <c r="D15" s="2" t="s">
        <v>37</v>
      </c>
      <c r="E15" s="32"/>
      <c r="F15" s="30" t="s">
        <v>47</v>
      </c>
      <c r="G15" s="7" t="s">
        <v>33</v>
      </c>
      <c r="H15" s="66" t="s">
        <v>79</v>
      </c>
      <c r="I15" s="18">
        <v>150</v>
      </c>
      <c r="J15" s="18">
        <f t="shared" si="0"/>
        <v>10500</v>
      </c>
      <c r="K15" s="67">
        <f t="shared" si="1"/>
        <v>12390</v>
      </c>
      <c r="L15" s="2" t="s">
        <v>29</v>
      </c>
      <c r="N15" s="41"/>
      <c r="O15" s="40"/>
      <c r="P15" s="15"/>
      <c r="Q15" s="15"/>
      <c r="R15" s="15"/>
    </row>
    <row r="16" spans="2:18" s="8" customFormat="1" ht="60" x14ac:dyDescent="0.25">
      <c r="B16" s="7">
        <v>10</v>
      </c>
      <c r="C16" s="36"/>
      <c r="D16" s="2" t="s">
        <v>38</v>
      </c>
      <c r="E16" s="32"/>
      <c r="F16" s="30" t="s">
        <v>48</v>
      </c>
      <c r="G16" s="7" t="s">
        <v>33</v>
      </c>
      <c r="H16" s="66" t="s">
        <v>79</v>
      </c>
      <c r="I16" s="18">
        <v>100</v>
      </c>
      <c r="J16" s="18">
        <f t="shared" si="0"/>
        <v>7000</v>
      </c>
      <c r="K16" s="67">
        <f t="shared" si="1"/>
        <v>8260</v>
      </c>
      <c r="L16" s="2" t="s">
        <v>29</v>
      </c>
      <c r="O16" s="40"/>
      <c r="P16" s="15"/>
      <c r="Q16" s="15"/>
      <c r="R16" s="15"/>
    </row>
    <row r="17" spans="1:18" s="8" customFormat="1" ht="45" x14ac:dyDescent="0.25">
      <c r="B17" s="7">
        <v>11</v>
      </c>
      <c r="C17" s="36"/>
      <c r="D17" s="2" t="s">
        <v>39</v>
      </c>
      <c r="E17" s="32"/>
      <c r="F17" s="30" t="s">
        <v>40</v>
      </c>
      <c r="G17" s="7" t="s">
        <v>27</v>
      </c>
      <c r="H17" s="66" t="s">
        <v>72</v>
      </c>
      <c r="I17" s="18">
        <v>238.74999999999997</v>
      </c>
      <c r="J17" s="18">
        <f t="shared" si="0"/>
        <v>5729.9999999999991</v>
      </c>
      <c r="K17" s="67">
        <f t="shared" si="1"/>
        <v>6761.3999999999987</v>
      </c>
      <c r="L17" s="2" t="s">
        <v>29</v>
      </c>
      <c r="O17" s="40"/>
      <c r="P17" s="15"/>
      <c r="Q17" s="15"/>
      <c r="R17" s="15"/>
    </row>
    <row r="18" spans="1:18" s="8" customFormat="1" ht="67.5" x14ac:dyDescent="0.25">
      <c r="B18" s="7">
        <v>12</v>
      </c>
      <c r="C18" s="36"/>
      <c r="D18" s="2" t="s">
        <v>49</v>
      </c>
      <c r="E18" s="32"/>
      <c r="F18" s="30" t="s">
        <v>50</v>
      </c>
      <c r="G18" s="7" t="s">
        <v>27</v>
      </c>
      <c r="H18" s="66" t="s">
        <v>80</v>
      </c>
      <c r="I18" s="18">
        <v>2313.75</v>
      </c>
      <c r="J18" s="18">
        <f t="shared" si="0"/>
        <v>4627.5</v>
      </c>
      <c r="K18" s="67">
        <f t="shared" si="1"/>
        <v>5460.45</v>
      </c>
      <c r="L18" s="2" t="s">
        <v>29</v>
      </c>
      <c r="O18" s="40"/>
      <c r="P18" s="15"/>
      <c r="Q18" s="15"/>
      <c r="R18" s="15"/>
    </row>
    <row r="19" spans="1:18" s="8" customFormat="1" ht="30" x14ac:dyDescent="0.25">
      <c r="B19" s="7">
        <v>13</v>
      </c>
      <c r="C19" s="36"/>
      <c r="D19" s="2" t="s">
        <v>63</v>
      </c>
      <c r="E19" s="32"/>
      <c r="F19" s="30" t="s">
        <v>81</v>
      </c>
      <c r="G19" s="7" t="s">
        <v>62</v>
      </c>
      <c r="H19" s="66" t="s">
        <v>82</v>
      </c>
      <c r="I19" s="18">
        <v>86.515000000000001</v>
      </c>
      <c r="J19" s="18">
        <f t="shared" si="0"/>
        <v>865.15</v>
      </c>
      <c r="K19" s="67">
        <f t="shared" si="1"/>
        <v>1020.877</v>
      </c>
      <c r="L19" s="2" t="s">
        <v>29</v>
      </c>
      <c r="O19" s="40"/>
      <c r="P19" s="15"/>
      <c r="Q19" s="15"/>
      <c r="R19" s="15"/>
    </row>
    <row r="20" spans="1:18" s="8" customFormat="1" ht="30" x14ac:dyDescent="0.25">
      <c r="B20" s="7">
        <v>14</v>
      </c>
      <c r="C20" s="36"/>
      <c r="D20" s="2" t="s">
        <v>44</v>
      </c>
      <c r="E20" s="32"/>
      <c r="F20" s="30" t="s">
        <v>83</v>
      </c>
      <c r="G20" s="7" t="s">
        <v>27</v>
      </c>
      <c r="H20" s="66" t="s">
        <v>84</v>
      </c>
      <c r="I20" s="18">
        <v>84.25</v>
      </c>
      <c r="J20" s="18">
        <f t="shared" si="0"/>
        <v>1685</v>
      </c>
      <c r="K20" s="67">
        <f t="shared" si="1"/>
        <v>1988.3</v>
      </c>
      <c r="L20" s="2" t="s">
        <v>29</v>
      </c>
      <c r="O20" s="40"/>
      <c r="P20" s="15"/>
      <c r="Q20" s="15"/>
      <c r="R20" s="15"/>
    </row>
    <row r="21" spans="1:18" s="8" customFormat="1" ht="30" x14ac:dyDescent="0.25">
      <c r="B21" s="7">
        <v>15</v>
      </c>
      <c r="C21" s="36"/>
      <c r="D21" s="2" t="s">
        <v>45</v>
      </c>
      <c r="E21" s="32"/>
      <c r="F21" s="30" t="s">
        <v>85</v>
      </c>
      <c r="G21" s="7" t="s">
        <v>27</v>
      </c>
      <c r="H21" s="66" t="s">
        <v>84</v>
      </c>
      <c r="I21" s="18">
        <v>127.05</v>
      </c>
      <c r="J21" s="18">
        <f t="shared" si="0"/>
        <v>2541</v>
      </c>
      <c r="K21" s="67">
        <f t="shared" si="1"/>
        <v>2998.3799999999997</v>
      </c>
      <c r="L21" s="2" t="s">
        <v>29</v>
      </c>
      <c r="O21" s="40"/>
      <c r="P21" s="15"/>
      <c r="Q21" s="15"/>
      <c r="R21" s="15"/>
    </row>
    <row r="22" spans="1:18" s="8" customFormat="1" ht="58.5" customHeight="1" x14ac:dyDescent="0.25">
      <c r="B22" s="7">
        <v>16</v>
      </c>
      <c r="C22" s="36" t="s">
        <v>64</v>
      </c>
      <c r="D22" s="2" t="s">
        <v>65</v>
      </c>
      <c r="E22" s="32" t="s">
        <v>64</v>
      </c>
      <c r="F22" s="39" t="s">
        <v>66</v>
      </c>
      <c r="G22" s="7" t="s">
        <v>27</v>
      </c>
      <c r="H22" s="42">
        <v>1</v>
      </c>
      <c r="I22" s="43">
        <v>106088.32000000001</v>
      </c>
      <c r="J22" s="18">
        <f t="shared" ref="J22" si="2">I22*H22</f>
        <v>106088.32000000001</v>
      </c>
      <c r="K22" s="19">
        <f t="shared" ref="K22" si="3">J22*1.18</f>
        <v>125184.2176</v>
      </c>
      <c r="L22" s="2" t="s">
        <v>29</v>
      </c>
      <c r="O22" s="40"/>
      <c r="P22" s="15"/>
      <c r="R22" s="15"/>
    </row>
    <row r="23" spans="1:18" s="8" customFormat="1" x14ac:dyDescent="0.25">
      <c r="B23" s="21"/>
      <c r="C23" s="37"/>
      <c r="D23" s="22"/>
      <c r="E23" s="33"/>
      <c r="F23" s="11"/>
      <c r="G23" s="21"/>
      <c r="H23" s="23"/>
      <c r="I23" s="24"/>
      <c r="J23" s="24" t="s">
        <v>35</v>
      </c>
      <c r="K23" s="25">
        <f>SUM(K7:K22)</f>
        <v>1826049.7168000001</v>
      </c>
      <c r="L23" s="3"/>
      <c r="O23" s="40"/>
    </row>
    <row r="24" spans="1:18" x14ac:dyDescent="0.25">
      <c r="A24" s="8"/>
      <c r="B24" s="10"/>
      <c r="C24" s="35"/>
      <c r="D24" s="27"/>
      <c r="E24" s="33"/>
      <c r="F24" s="11"/>
      <c r="G24" s="10"/>
      <c r="H24" s="10"/>
      <c r="I24" s="10"/>
      <c r="J24" s="10" t="s">
        <v>11</v>
      </c>
      <c r="K24" s="26">
        <f>K23-K23/1.18</f>
        <v>278549.95679999981</v>
      </c>
      <c r="L24" s="38"/>
      <c r="M24" s="8"/>
    </row>
    <row r="25" spans="1:18" x14ac:dyDescent="0.25">
      <c r="A25" s="8"/>
      <c r="B25" s="51" t="s">
        <v>86</v>
      </c>
      <c r="C25" s="52"/>
      <c r="D25" s="52"/>
      <c r="E25" s="52"/>
      <c r="F25" s="52"/>
      <c r="G25" s="52"/>
      <c r="H25" s="52"/>
      <c r="I25" s="52"/>
      <c r="J25" s="52"/>
      <c r="K25" s="52"/>
      <c r="L25" s="53"/>
      <c r="M25" s="8"/>
    </row>
    <row r="26" spans="1:18" ht="44.25" customHeight="1" x14ac:dyDescent="0.25">
      <c r="B26" s="71" t="s">
        <v>28</v>
      </c>
      <c r="C26" s="71"/>
      <c r="D26" s="71"/>
      <c r="E26" s="65" t="s">
        <v>87</v>
      </c>
      <c r="F26" s="69"/>
      <c r="G26" s="69"/>
      <c r="H26" s="69"/>
      <c r="I26" s="69"/>
      <c r="J26" s="69"/>
      <c r="K26" s="69"/>
      <c r="L26" s="70"/>
    </row>
    <row r="27" spans="1:18" ht="32.1" customHeight="1" x14ac:dyDescent="0.25">
      <c r="B27" s="72" t="s">
        <v>3</v>
      </c>
      <c r="C27" s="72"/>
      <c r="D27" s="72"/>
      <c r="E27" s="54" t="s">
        <v>7</v>
      </c>
      <c r="F27" s="55"/>
      <c r="G27" s="55"/>
      <c r="H27" s="55"/>
      <c r="I27" s="55"/>
      <c r="J27" s="55"/>
      <c r="K27" s="55"/>
      <c r="L27" s="56"/>
      <c r="M27" s="3"/>
    </row>
    <row r="28" spans="1:18" s="8" customFormat="1" ht="83.25" customHeight="1" x14ac:dyDescent="0.25">
      <c r="B28" s="72" t="s">
        <v>4</v>
      </c>
      <c r="C28" s="72"/>
      <c r="D28" s="72"/>
      <c r="E28" s="54" t="s">
        <v>51</v>
      </c>
      <c r="F28" s="60"/>
      <c r="G28" s="60"/>
      <c r="H28" s="60"/>
      <c r="I28" s="60"/>
      <c r="J28" s="60"/>
      <c r="K28" s="60"/>
      <c r="L28" s="60"/>
    </row>
    <row r="29" spans="1:18" s="8" customFormat="1" ht="33" customHeight="1" x14ac:dyDescent="0.25">
      <c r="B29" s="73" t="s">
        <v>13</v>
      </c>
      <c r="C29" s="74"/>
      <c r="D29" s="75"/>
      <c r="E29" s="57" t="s">
        <v>88</v>
      </c>
      <c r="F29" s="58"/>
      <c r="G29" s="58"/>
      <c r="H29" s="58"/>
      <c r="I29" s="58"/>
      <c r="J29" s="58"/>
      <c r="K29" s="58"/>
      <c r="L29" s="59"/>
    </row>
    <row r="30" spans="1:18" x14ac:dyDescent="0.25">
      <c r="A30" s="8"/>
      <c r="B30" s="73" t="s">
        <v>14</v>
      </c>
      <c r="C30" s="74"/>
      <c r="D30" s="75"/>
      <c r="E30" s="51" t="s">
        <v>91</v>
      </c>
      <c r="F30" s="52"/>
      <c r="G30" s="52"/>
      <c r="H30" s="52"/>
      <c r="I30" s="52"/>
      <c r="J30" s="52"/>
      <c r="K30" s="52"/>
      <c r="L30" s="53"/>
      <c r="M30" s="8"/>
    </row>
    <row r="31" spans="1:18" ht="19.5" customHeight="1" x14ac:dyDescent="0.25">
      <c r="B31" s="72" t="s">
        <v>5</v>
      </c>
      <c r="C31" s="72"/>
      <c r="D31" s="72"/>
      <c r="E31" s="51" t="s">
        <v>41</v>
      </c>
      <c r="F31" s="52"/>
      <c r="G31" s="52"/>
      <c r="H31" s="52"/>
      <c r="I31" s="52"/>
      <c r="J31" s="52"/>
      <c r="K31" s="52"/>
      <c r="L31" s="53"/>
    </row>
    <row r="32" spans="1:18" s="8" customFormat="1" ht="19.5" customHeight="1" x14ac:dyDescent="0.25">
      <c r="A32"/>
      <c r="B32" s="72" t="s">
        <v>6</v>
      </c>
      <c r="C32" s="72"/>
      <c r="D32" s="72"/>
      <c r="E32" s="51" t="s">
        <v>41</v>
      </c>
      <c r="F32" s="52"/>
      <c r="G32" s="52"/>
      <c r="H32" s="52"/>
      <c r="I32" s="52"/>
      <c r="J32" s="52"/>
      <c r="K32" s="52"/>
      <c r="L32" s="53"/>
      <c r="M32"/>
    </row>
    <row r="33" spans="1:13" x14ac:dyDescent="0.25">
      <c r="A33" s="8"/>
      <c r="B33" s="12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8"/>
    </row>
    <row r="35" spans="1:13" x14ac:dyDescent="0.25">
      <c r="D35" s="5"/>
    </row>
    <row r="36" spans="1:13" x14ac:dyDescent="0.25">
      <c r="D36" s="5"/>
    </row>
  </sheetData>
  <mergeCells count="28">
    <mergeCell ref="I1:L1"/>
    <mergeCell ref="C4:C5"/>
    <mergeCell ref="E4:E5"/>
    <mergeCell ref="E26:L26"/>
    <mergeCell ref="D4:D5"/>
    <mergeCell ref="L4:L5"/>
    <mergeCell ref="B25:L25"/>
    <mergeCell ref="H4:H5"/>
    <mergeCell ref="E30:L30"/>
    <mergeCell ref="E31:L31"/>
    <mergeCell ref="B28:D28"/>
    <mergeCell ref="E28:L28"/>
    <mergeCell ref="B31:D31"/>
    <mergeCell ref="B32:D32"/>
    <mergeCell ref="K4:K5"/>
    <mergeCell ref="B2:L2"/>
    <mergeCell ref="B27:D27"/>
    <mergeCell ref="B26:D26"/>
    <mergeCell ref="B30:D30"/>
    <mergeCell ref="B4:B5"/>
    <mergeCell ref="B29:D29"/>
    <mergeCell ref="F4:F5"/>
    <mergeCell ref="G4:G5"/>
    <mergeCell ref="J4:J5"/>
    <mergeCell ref="I4:I5"/>
    <mergeCell ref="E32:L32"/>
    <mergeCell ref="E27:L27"/>
    <mergeCell ref="E29:L29"/>
  </mergeCells>
  <pageMargins left="0.19685039370078741" right="0.39370078740157483" top="0.19685039370078741" bottom="0.19685039370078741" header="0.31496062992125984" footer="0.11811023622047245"/>
  <pageSetup paperSize="9" scale="64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:N6"/>
  <sheetViews>
    <sheetView workbookViewId="0">
      <selection activeCell="A30013" sqref="A30013:Q30014"/>
    </sheetView>
  </sheetViews>
  <sheetFormatPr defaultRowHeight="15" x14ac:dyDescent="0.25"/>
  <sheetData>
    <row r="5" spans="1:14" x14ac:dyDescent="0.25">
      <c r="A5" s="14" t="s">
        <v>18</v>
      </c>
      <c r="B5" t="e">
        <f>XLR_ERRNAME</f>
        <v>#NAME?</v>
      </c>
    </row>
    <row r="6" spans="1:14" x14ac:dyDescent="0.25">
      <c r="A6" t="s">
        <v>19</v>
      </c>
      <c r="B6">
        <v>8573</v>
      </c>
      <c r="C6" s="15" t="s">
        <v>20</v>
      </c>
      <c r="D6">
        <v>5316</v>
      </c>
      <c r="E6" s="15" t="s">
        <v>21</v>
      </c>
      <c r="F6" s="15" t="s">
        <v>22</v>
      </c>
      <c r="G6" s="15" t="s">
        <v>23</v>
      </c>
      <c r="H6" s="15" t="s">
        <v>23</v>
      </c>
      <c r="I6" s="15" t="s">
        <v>23</v>
      </c>
      <c r="J6" s="15" t="s">
        <v>21</v>
      </c>
      <c r="K6" s="15" t="s">
        <v>24</v>
      </c>
      <c r="L6" s="15" t="s">
        <v>25</v>
      </c>
      <c r="M6" s="15" t="s">
        <v>26</v>
      </c>
      <c r="N6" s="1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Query3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Юмагулов Ильгам Ильдусович</dc:creator>
  <cp:lastModifiedBy>Данилова Татьяна Владимировна</cp:lastModifiedBy>
  <cp:lastPrinted>2017-08-02T11:57:35Z</cp:lastPrinted>
  <dcterms:created xsi:type="dcterms:W3CDTF">2013-12-19T08:11:42Z</dcterms:created>
  <dcterms:modified xsi:type="dcterms:W3CDTF">2017-08-02T12:13:15Z</dcterms:modified>
</cp:coreProperties>
</file>